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045" activeTab="3"/>
  </bookViews>
  <sheets>
    <sheet name="汇总" sheetId="15" r:id="rId1"/>
    <sheet name="1月汇总" sheetId="21" r:id="rId2"/>
    <sheet name="2月汇总" sheetId="22" r:id="rId3"/>
    <sheet name="3月汇总" sheetId="24" r:id="rId4"/>
  </sheets>
  <externalReferences>
    <externalReference r:id="rId5"/>
    <externalReference r:id="rId6"/>
  </externalReferences>
  <definedNames>
    <definedName name="卫东街道_360113002">[1]区域信息表!$B$2:$B$34</definedName>
    <definedName name="红角洲管理处_360113401">[1]区域信息表!$E$2:$E$26</definedName>
    <definedName name="Town">[2]区域信息表!$A$1:$J$1</definedName>
    <definedName name="_xlnm.Print_Area" localSheetId="0">汇总!$A$1:$Q$17</definedName>
    <definedName name="沙井街道_360113001">#REF!</definedName>
    <definedName name="_xlnm.Print_Area" localSheetId="1">'1月汇总'!$A$1:$Q$15</definedName>
    <definedName name="_xlnm.Print_Area" localSheetId="2">'2月汇总'!$A$1:$Q$15</definedName>
    <definedName name="_xlnm.Print_Area" localSheetId="3">'3月汇总'!$A$1:$Q$14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<sst xmlns="http://schemas.openxmlformats.org/spreadsheetml/2006/main" count="157" uniqueCount="47">
  <si>
    <t>2026年困难残疾人生活补贴和重度残疾人护理补贴汇总表</t>
  </si>
  <si>
    <t>镇（街道）名称</t>
  </si>
  <si>
    <t>困难残疾人生活补贴</t>
  </si>
  <si>
    <t>重度残疾人护理补贴</t>
  </si>
  <si>
    <t>同时享受两项补贴</t>
  </si>
  <si>
    <t>实际金额小计    （元）</t>
  </si>
  <si>
    <t>发放   总人数</t>
  </si>
  <si>
    <t>新增   人数</t>
  </si>
  <si>
    <t>终止   人数</t>
  </si>
  <si>
    <t>补调   金额</t>
  </si>
  <si>
    <t>本月实发金额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</si>
  <si>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</si>
  <si>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</si>
  <si>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</si>
  <si>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</si>
  <si>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</si>
  <si>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</si>
  <si>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</si>
  <si>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</si>
  <si>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</si>
  <si>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</si>
  <si>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</si>
  <si>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</si>
  <si>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合计</t>
  </si>
  <si>
    <t>发放总人次</t>
  </si>
  <si>
    <t>新增总人数</t>
  </si>
  <si>
    <t>终止总人数</t>
  </si>
  <si>
    <t>补调总金额</t>
  </si>
  <si>
    <t>2026年1月困难残疾人生活补贴和重度残疾人护理补贴汇总表</t>
  </si>
  <si>
    <t>沙井街道</t>
  </si>
  <si>
    <t>卫东街道</t>
  </si>
  <si>
    <t>红角洲街道</t>
  </si>
  <si>
    <t>凤凰洲街道</t>
  </si>
  <si>
    <t>九龙湖街道</t>
  </si>
  <si>
    <t>生米街道</t>
  </si>
  <si>
    <t>龙兴街道</t>
  </si>
  <si>
    <t>流湖镇</t>
  </si>
  <si>
    <t>厚田镇</t>
  </si>
  <si>
    <t>发放总人数</t>
  </si>
  <si>
    <t>备注</t>
  </si>
  <si>
    <t>批次号</t>
  </si>
  <si>
    <t>YKT360113260106154739043426</t>
  </si>
  <si>
    <t>项目编码</t>
  </si>
  <si>
    <t>A326001</t>
  </si>
  <si>
    <t>2026年2月困难残疾人生活补贴和重度残疾人护理补贴汇总表</t>
  </si>
  <si>
    <t>YKT36011326020909183111194</t>
  </si>
  <si>
    <t>2026年3月困难残疾人生活补贴和重度残疾人护理补贴汇总表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</si>
</sst>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4"/>
      <name val="方正小标宋简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4" fillId="0" borderId="0"/>
  </cellStyleXfs>
  <cellXfs count="2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3" xfId="49"/>
    <cellStyle name="常规_Sheet1" xfId="50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25&#24180;\&#20004;&#34917;\&#27599;&#26376;&#21457;&#25918;&#24773;&#20917;\1&#26376;\&#21402;&#30000;\2025&#24180;1&#26376;&#21402;&#30000;&#20004;&#3491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4494;&#20449;\WeChat%20Files\wxid_577g7yra6p2822\FileStorage\File\2023-05\202304&#20004;&#34917;4.6(2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厚田镇残疾两补发放表"/>
      <sheetName val="2025年减少变动明细表"/>
      <sheetName val="两项补贴对象增加汇总表"/>
      <sheetName val="25年1月汇总表"/>
      <sheetName val="25年月报表"/>
      <sheetName val="2025年1月两项补贴调补表"/>
      <sheetName val="区域信息表"/>
      <sheetName val="填写说明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2023.4"/>
      <sheetName val="区域信息表"/>
      <sheetName val="填写说明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7"/>
  <sheetViews>
    <sheetView workbookViewId="0">
      <selection activeCell="B7" sqref="B7"/>
    </sheetView>
  </sheetViews>
  <sheetFormatPr defaultColWidth="9" defaultRowHeight="13.5"/>
  <cols>
    <col min="1" max="1" width="16.375" customWidth="1"/>
    <col min="2" max="16" width="8.625" customWidth="1"/>
    <col min="17" max="17" width="13.875" customWidth="1"/>
  </cols>
  <sheetData>
    <row r="1" customFormat="1" ht="57" customHeight="1" spans="1:2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="1" customFormat="1" ht="33" customHeight="1" spans="1:20">
      <c r="A2" s="4" t="s">
        <v>1</v>
      </c>
      <c r="B2" s="5" t="s">
        <v>2</v>
      </c>
      <c r="C2" s="6"/>
      <c r="D2" s="6"/>
      <c r="E2" s="6"/>
      <c r="F2" s="7"/>
      <c r="G2" s="5" t="s">
        <v>3</v>
      </c>
      <c r="H2" s="6"/>
      <c r="I2" s="6"/>
      <c r="J2" s="6"/>
      <c r="K2" s="7"/>
      <c r="L2" s="5" t="s">
        <v>4</v>
      </c>
      <c r="M2" s="6"/>
      <c r="N2" s="6"/>
      <c r="O2" s="6"/>
      <c r="P2" s="7"/>
      <c r="Q2" s="4" t="s">
        <v>5</v>
      </c>
    </row>
    <row r="3" s="1" customFormat="1" ht="45" customHeight="1" spans="1:20">
      <c r="A3" s="8"/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6</v>
      </c>
      <c r="M3" s="9" t="s">
        <v>7</v>
      </c>
      <c r="N3" s="9" t="s">
        <v>8</v>
      </c>
      <c r="O3" s="9" t="s">
        <v>9</v>
      </c>
      <c r="P3" s="9" t="s">
        <v>10</v>
      </c>
      <c r="Q3" s="8"/>
    </row>
    <row r="4" s="2" customFormat="1" ht="30" customHeight="1" spans="1:20">
      <c r="A4" s="10" t="s">
        <v>11</v>
      </c>
      <c r="B4" s="10">
        <v>823</v>
      </c>
      <c r="C4" s="10">
        <v>9</v>
      </c>
      <c r="D4" s="10">
        <v>2</v>
      </c>
      <c r="E4" s="23">
        <v>220</v>
      </c>
      <c r="F4" s="10">
        <v>90750</v>
      </c>
      <c r="G4" s="10">
        <v>1290</v>
      </c>
      <c r="H4" s="10">
        <v>9</v>
      </c>
      <c r="I4" s="10">
        <v>6</v>
      </c>
      <c r="J4" s="23">
        <v>440</v>
      </c>
      <c r="K4" s="10">
        <v>142340</v>
      </c>
      <c r="L4" s="10">
        <v>889</v>
      </c>
      <c r="M4" s="10">
        <v>3</v>
      </c>
      <c r="N4" s="10">
        <v>6</v>
      </c>
      <c r="O4" s="23">
        <v>110</v>
      </c>
      <c r="P4" s="10">
        <v>195690</v>
      </c>
      <c r="Q4" s="23">
        <v>428780</v>
      </c>
    </row>
    <row r="5" s="2" customFormat="1" ht="30" customHeight="1" spans="1:20">
      <c r="A5" s="10" t="s">
        <v>12</v>
      </c>
      <c r="B5" s="10">
        <v>823</v>
      </c>
      <c r="C5" s="10">
        <v>6</v>
      </c>
      <c r="D5" s="10">
        <v>6</v>
      </c>
      <c r="E5" s="10">
        <v>110</v>
      </c>
      <c r="F5" s="10">
        <v>90640</v>
      </c>
      <c r="G5" s="10">
        <v>1293</v>
      </c>
      <c r="H5" s="10">
        <v>10</v>
      </c>
      <c r="I5" s="10">
        <v>7</v>
      </c>
      <c r="J5" s="10">
        <v>660</v>
      </c>
      <c r="K5" s="10">
        <v>142890</v>
      </c>
      <c r="L5" s="10">
        <v>888</v>
      </c>
      <c r="M5" s="10">
        <v>5</v>
      </c>
      <c r="N5" s="10">
        <v>6</v>
      </c>
      <c r="O5" s="10">
        <v>330</v>
      </c>
      <c r="P5" s="23">
        <v>195690</v>
      </c>
      <c r="Q5" s="23">
        <v>429220</v>
      </c>
    </row>
    <row r="6" s="2" customFormat="1" ht="30" customHeight="1" spans="1:20">
      <c r="A6" s="10" t="s">
        <v>13</v>
      </c>
      <c r="B6" s="10">
        <v>823</v>
      </c>
      <c r="C6" s="10">
        <v>2</v>
      </c>
      <c r="D6" s="10">
        <v>2</v>
      </c>
      <c r="E6" s="23">
        <v>440</v>
      </c>
      <c r="F6" s="10">
        <v>90970</v>
      </c>
      <c r="G6" s="10">
        <v>1300</v>
      </c>
      <c r="H6" s="10">
        <v>10</v>
      </c>
      <c r="I6" s="10">
        <v>3</v>
      </c>
      <c r="J6" s="23">
        <v>660</v>
      </c>
      <c r="K6" s="10">
        <v>143660</v>
      </c>
      <c r="L6" s="10">
        <v>888</v>
      </c>
      <c r="M6" s="10">
        <v>1</v>
      </c>
      <c r="N6" s="10">
        <v>1</v>
      </c>
      <c r="O6" s="23">
        <v>0</v>
      </c>
      <c r="P6" s="10">
        <v>195360</v>
      </c>
      <c r="Q6" s="23">
        <v>429990</v>
      </c>
    </row>
    <row r="7" s="2" customFormat="1" ht="30" customHeight="1" spans="1:20">
      <c r="A7" s="10" t="s">
        <v>14</v>
      </c>
      <c r="B7" s="10"/>
      <c r="C7" s="10"/>
      <c r="D7" s="10"/>
      <c r="E7" s="23"/>
      <c r="F7" s="10"/>
      <c r="G7" s="10"/>
      <c r="H7" s="10"/>
      <c r="I7" s="10"/>
      <c r="J7" s="23"/>
      <c r="K7" s="10"/>
      <c r="L7" s="10"/>
      <c r="M7" s="10"/>
      <c r="N7" s="10"/>
      <c r="O7" s="10"/>
      <c r="P7" s="10"/>
      <c r="Q7" s="23"/>
    </row>
    <row r="8" s="2" customFormat="1" ht="30" customHeight="1" spans="1:20">
      <c r="A8" s="10" t="s">
        <v>15</v>
      </c>
      <c r="B8" s="10"/>
      <c r="C8" s="10"/>
      <c r="D8" s="10"/>
      <c r="E8" s="23"/>
      <c r="F8" s="10"/>
      <c r="G8" s="10"/>
      <c r="H8" s="10"/>
      <c r="I8" s="10"/>
      <c r="J8" s="23"/>
      <c r="K8" s="10"/>
      <c r="L8" s="10"/>
      <c r="M8" s="10"/>
      <c r="N8" s="10"/>
      <c r="O8" s="10"/>
      <c r="P8" s="10"/>
      <c r="Q8" s="23"/>
    </row>
    <row r="9" s="2" customFormat="1" ht="30" hidden="1" customHeight="1" spans="1:20">
      <c r="A9" s="10" t="s">
        <v>16</v>
      </c>
      <c r="B9" s="10"/>
      <c r="C9" s="10"/>
      <c r="D9" s="10"/>
      <c r="E9" s="23"/>
      <c r="F9" s="10"/>
      <c r="G9" s="10"/>
      <c r="H9" s="10"/>
      <c r="I9" s="10"/>
      <c r="J9" s="23"/>
      <c r="K9" s="10"/>
      <c r="L9" s="10"/>
      <c r="M9" s="10"/>
      <c r="N9" s="10"/>
      <c r="O9" s="23"/>
      <c r="P9" s="10"/>
      <c r="Q9" s="23"/>
    </row>
    <row r="10" s="2" customFormat="1" ht="30" hidden="1" customHeight="1" spans="1:20">
      <c r="A10" s="10" t="s">
        <v>17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23"/>
      <c r="Q10" s="23"/>
    </row>
    <row r="11" s="2" customFormat="1" ht="30" hidden="1" customHeight="1" spans="1:20">
      <c r="A11" s="10" t="s">
        <v>18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23"/>
      <c r="Q11" s="23"/>
      <c r="T11" s="2">
        <f>F16+K16+P16</f>
        <v>1287990</v>
      </c>
    </row>
    <row r="12" s="2" customFormat="1" ht="30" hidden="1" customHeight="1" spans="1:20">
      <c r="A12" s="10" t="s">
        <v>19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23"/>
      <c r="Q12" s="23"/>
    </row>
    <row r="13" s="2" customFormat="1" ht="30" hidden="1" customHeight="1" spans="1:20">
      <c r="A13" s="10" t="s">
        <v>20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23"/>
      <c r="Q13" s="24"/>
    </row>
    <row r="14" s="2" customFormat="1" ht="30" hidden="1" customHeight="1" spans="1:20">
      <c r="A14" s="10" t="s">
        <v>21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23"/>
      <c r="Q14" s="24"/>
    </row>
    <row r="15" s="2" customFormat="1" ht="30" hidden="1" customHeight="1" spans="1:20">
      <c r="A15" s="10" t="s">
        <v>22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23"/>
      <c r="Q15" s="24"/>
    </row>
    <row r="16" s="2" customFormat="1" ht="33" customHeight="1" spans="1:20">
      <c r="A16" s="10" t="s">
        <v>23</v>
      </c>
      <c r="B16" s="10">
        <f t="shared" ref="B16:P16" si="0">SUM(B4:B15)</f>
        <v>2469</v>
      </c>
      <c r="C16" s="10">
        <f t="shared" si="0"/>
        <v>17</v>
      </c>
      <c r="D16" s="10">
        <f t="shared" si="0"/>
        <v>10</v>
      </c>
      <c r="E16" s="10">
        <f t="shared" si="0"/>
        <v>770</v>
      </c>
      <c r="F16" s="10">
        <f t="shared" si="0"/>
        <v>272360</v>
      </c>
      <c r="G16" s="10">
        <f t="shared" si="0"/>
        <v>3883</v>
      </c>
      <c r="H16" s="10">
        <f t="shared" si="0"/>
        <v>29</v>
      </c>
      <c r="I16" s="10">
        <f t="shared" si="0"/>
        <v>16</v>
      </c>
      <c r="J16" s="10">
        <f t="shared" si="0"/>
        <v>1760</v>
      </c>
      <c r="K16" s="10">
        <f t="shared" si="0"/>
        <v>428890</v>
      </c>
      <c r="L16" s="10">
        <f t="shared" si="0"/>
        <v>2665</v>
      </c>
      <c r="M16" s="10">
        <f t="shared" si="0"/>
        <v>9</v>
      </c>
      <c r="N16" s="10">
        <f t="shared" si="0"/>
        <v>13</v>
      </c>
      <c r="O16" s="10">
        <f t="shared" si="0"/>
        <v>440</v>
      </c>
      <c r="P16" s="23">
        <f t="shared" si="0"/>
        <v>586740</v>
      </c>
      <c r="Q16" s="24">
        <f>Q4+Q5+Q6+Q7+Q8</f>
        <v>1287990</v>
      </c>
    </row>
    <row r="17" s="2" customFormat="1" ht="33" customHeight="1" spans="1:17">
      <c r="A17" s="10" t="s">
        <v>24</v>
      </c>
      <c r="B17" s="10">
        <f>B16+G16+L16</f>
        <v>9017</v>
      </c>
      <c r="C17" s="10"/>
      <c r="D17" s="10"/>
      <c r="E17" s="10" t="s">
        <v>25</v>
      </c>
      <c r="F17" s="10"/>
      <c r="G17" s="10">
        <f>C16+H16+M16</f>
        <v>55</v>
      </c>
      <c r="H17" s="10" t="s">
        <v>26</v>
      </c>
      <c r="I17" s="10"/>
      <c r="J17" s="10">
        <f>D16+I16+N16</f>
        <v>39</v>
      </c>
      <c r="K17" s="10" t="s">
        <v>27</v>
      </c>
      <c r="L17" s="10"/>
      <c r="M17" s="10">
        <f>E16+J16+O16</f>
        <v>2970</v>
      </c>
      <c r="N17" s="10"/>
      <c r="O17" s="23" t="s">
        <v>10</v>
      </c>
      <c r="P17" s="23"/>
      <c r="Q17" s="25"/>
    </row>
  </sheetData>
  <mergeCells count="13">
    <mergeCell ref="A1:Q1"/>
    <mergeCell ref="B2:F2"/>
    <mergeCell ref="G2:K2"/>
    <mergeCell ref="L2:P2"/>
    <mergeCell ref="B17:D17"/>
    <mergeCell ref="E17:F17"/>
    <mergeCell ref="H17:I17"/>
    <mergeCell ref="K17:L17"/>
    <mergeCell ref="M17:N17"/>
    <mergeCell ref="O17:P17"/>
    <mergeCell ref="A2:A3"/>
    <mergeCell ref="Q2:Q3"/>
    <mergeCell ref="Q16:Q17"/>
  </mergeCells>
  <pageMargins left="0.75" right="0.75" top="0.393055555555556" bottom="0.629861111111111" header="0.5" footer="0.5"/>
  <pageSetup paperSize="9" scale="8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5"/>
  <sheetViews>
    <sheetView workbookViewId="0">
      <selection activeCell="B13" sqref="B13:P13"/>
    </sheetView>
  </sheetViews>
  <sheetFormatPr defaultColWidth="9" defaultRowHeight="13.5"/>
  <cols>
    <col min="1" max="1" width="16.375" customWidth="1"/>
    <col min="2" max="16" width="8.625" customWidth="1"/>
    <col min="17" max="17" width="13.875" customWidth="1"/>
  </cols>
  <sheetData>
    <row r="1" customFormat="1" ht="57" customHeight="1" spans="1:20">
      <c r="A1" s="3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="1" customFormat="1" ht="33" customHeight="1" spans="1:20">
      <c r="A2" s="4" t="s">
        <v>1</v>
      </c>
      <c r="B2" s="5" t="s">
        <v>2</v>
      </c>
      <c r="C2" s="6"/>
      <c r="D2" s="6"/>
      <c r="E2" s="6"/>
      <c r="F2" s="7"/>
      <c r="G2" s="5" t="s">
        <v>3</v>
      </c>
      <c r="H2" s="6"/>
      <c r="I2" s="6"/>
      <c r="J2" s="6"/>
      <c r="K2" s="7"/>
      <c r="L2" s="5" t="s">
        <v>4</v>
      </c>
      <c r="M2" s="6"/>
      <c r="N2" s="6"/>
      <c r="O2" s="6"/>
      <c r="P2" s="7"/>
      <c r="Q2" s="4" t="s">
        <v>5</v>
      </c>
    </row>
    <row r="3" s="1" customFormat="1" ht="45" customHeight="1" spans="1:20">
      <c r="A3" s="8"/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6</v>
      </c>
      <c r="M3" s="9" t="s">
        <v>7</v>
      </c>
      <c r="N3" s="9" t="s">
        <v>8</v>
      </c>
      <c r="O3" s="9" t="s">
        <v>9</v>
      </c>
      <c r="P3" s="9" t="s">
        <v>10</v>
      </c>
      <c r="Q3" s="8"/>
    </row>
    <row r="4" s="2" customFormat="1" ht="33" customHeight="1" spans="1:20">
      <c r="A4" s="10" t="s">
        <v>29</v>
      </c>
      <c r="B4" s="11">
        <v>23</v>
      </c>
      <c r="C4" s="11">
        <v>0</v>
      </c>
      <c r="D4" s="11">
        <v>0</v>
      </c>
      <c r="E4" s="11">
        <v>0</v>
      </c>
      <c r="F4" s="11">
        <v>2530</v>
      </c>
      <c r="G4" s="11">
        <v>146</v>
      </c>
      <c r="H4" s="11">
        <v>0</v>
      </c>
      <c r="I4" s="11">
        <v>1</v>
      </c>
      <c r="J4" s="11">
        <v>0</v>
      </c>
      <c r="K4" s="11">
        <v>16060</v>
      </c>
      <c r="L4" s="11">
        <v>32</v>
      </c>
      <c r="M4" s="11">
        <v>0</v>
      </c>
      <c r="N4" s="11">
        <v>0</v>
      </c>
      <c r="O4" s="11">
        <v>0</v>
      </c>
      <c r="P4" s="11">
        <v>7040</v>
      </c>
      <c r="Q4" s="11">
        <v>25630</v>
      </c>
    </row>
    <row r="5" s="2" customFormat="1" ht="33" customHeight="1" spans="1:20">
      <c r="A5" s="10" t="s">
        <v>30</v>
      </c>
      <c r="B5" s="16">
        <v>25</v>
      </c>
      <c r="C5" s="16">
        <v>2</v>
      </c>
      <c r="D5" s="16">
        <v>0</v>
      </c>
      <c r="E5" s="16">
        <v>110</v>
      </c>
      <c r="F5" s="16">
        <v>2860</v>
      </c>
      <c r="G5" s="16">
        <v>180</v>
      </c>
      <c r="H5" s="16">
        <v>3</v>
      </c>
      <c r="I5" s="16">
        <v>1</v>
      </c>
      <c r="J5" s="16">
        <v>220</v>
      </c>
      <c r="K5" s="16">
        <v>20020</v>
      </c>
      <c r="L5" s="16">
        <v>36</v>
      </c>
      <c r="M5" s="16">
        <v>0</v>
      </c>
      <c r="N5" s="16">
        <v>1</v>
      </c>
      <c r="O5" s="16">
        <v>0</v>
      </c>
      <c r="P5" s="16">
        <v>7920</v>
      </c>
      <c r="Q5" s="16">
        <v>30800</v>
      </c>
    </row>
    <row r="6" s="2" customFormat="1" ht="33" customHeight="1" spans="1:20">
      <c r="A6" s="10" t="s">
        <v>31</v>
      </c>
      <c r="B6" s="11">
        <v>50</v>
      </c>
      <c r="C6" s="11">
        <v>0</v>
      </c>
      <c r="D6" s="11">
        <v>0</v>
      </c>
      <c r="E6" s="11">
        <v>0</v>
      </c>
      <c r="F6" s="11">
        <v>5500</v>
      </c>
      <c r="G6" s="11">
        <v>116</v>
      </c>
      <c r="H6" s="11">
        <v>2</v>
      </c>
      <c r="I6" s="11">
        <v>0</v>
      </c>
      <c r="J6" s="11">
        <v>110</v>
      </c>
      <c r="K6" s="11">
        <v>12870</v>
      </c>
      <c r="L6" s="11">
        <v>38</v>
      </c>
      <c r="M6" s="11">
        <v>0</v>
      </c>
      <c r="N6" s="11">
        <v>0</v>
      </c>
      <c r="O6" s="11">
        <v>0</v>
      </c>
      <c r="P6" s="11">
        <v>8360</v>
      </c>
      <c r="Q6" s="11">
        <v>26730</v>
      </c>
    </row>
    <row r="7" s="2" customFormat="1" ht="33" customHeight="1" spans="1:20">
      <c r="A7" s="10" t="s">
        <v>32</v>
      </c>
      <c r="B7" s="16">
        <v>19</v>
      </c>
      <c r="C7" s="16">
        <v>0</v>
      </c>
      <c r="D7" s="16">
        <v>0</v>
      </c>
      <c r="E7" s="16">
        <v>0</v>
      </c>
      <c r="F7" s="16">
        <v>2090</v>
      </c>
      <c r="G7" s="16">
        <v>111</v>
      </c>
      <c r="H7" s="16">
        <v>0</v>
      </c>
      <c r="I7" s="16">
        <v>1</v>
      </c>
      <c r="J7" s="16">
        <v>0</v>
      </c>
      <c r="K7" s="16">
        <v>12210</v>
      </c>
      <c r="L7" s="16">
        <v>31</v>
      </c>
      <c r="M7" s="16">
        <v>0</v>
      </c>
      <c r="N7" s="16">
        <v>0</v>
      </c>
      <c r="O7" s="16">
        <v>0</v>
      </c>
      <c r="P7" s="16">
        <v>6820</v>
      </c>
      <c r="Q7" s="16">
        <v>21120</v>
      </c>
    </row>
    <row r="8" s="2" customFormat="1" ht="33" customHeight="1" spans="1:20">
      <c r="A8" s="10" t="s">
        <v>33</v>
      </c>
      <c r="B8" s="9">
        <v>23</v>
      </c>
      <c r="C8" s="9">
        <v>2</v>
      </c>
      <c r="D8" s="9">
        <v>0</v>
      </c>
      <c r="E8" s="9">
        <v>0</v>
      </c>
      <c r="F8" s="9">
        <v>2530</v>
      </c>
      <c r="G8" s="9">
        <v>72</v>
      </c>
      <c r="H8" s="9">
        <v>1</v>
      </c>
      <c r="I8" s="9">
        <v>0</v>
      </c>
      <c r="J8" s="9">
        <v>110</v>
      </c>
      <c r="K8" s="9">
        <v>8030</v>
      </c>
      <c r="L8" s="9">
        <v>23</v>
      </c>
      <c r="M8" s="9">
        <v>0</v>
      </c>
      <c r="N8" s="9">
        <v>2</v>
      </c>
      <c r="O8" s="9">
        <v>0</v>
      </c>
      <c r="P8" s="9">
        <v>5060</v>
      </c>
      <c r="Q8" s="9">
        <v>15620</v>
      </c>
    </row>
    <row r="9" s="2" customFormat="1" ht="33" customHeight="1" spans="1:20">
      <c r="A9" s="10" t="s">
        <v>34</v>
      </c>
      <c r="B9" s="11">
        <v>121</v>
      </c>
      <c r="C9" s="11">
        <v>1</v>
      </c>
      <c r="D9" s="11">
        <v>1</v>
      </c>
      <c r="E9" s="11">
        <v>110</v>
      </c>
      <c r="F9" s="11">
        <v>13420</v>
      </c>
      <c r="G9" s="11">
        <v>234</v>
      </c>
      <c r="H9" s="11">
        <v>0</v>
      </c>
      <c r="I9" s="11">
        <v>0</v>
      </c>
      <c r="J9" s="11">
        <v>0</v>
      </c>
      <c r="K9" s="11">
        <v>25740</v>
      </c>
      <c r="L9" s="11">
        <v>186</v>
      </c>
      <c r="M9" s="11">
        <v>1</v>
      </c>
      <c r="N9" s="11">
        <v>0</v>
      </c>
      <c r="O9" s="11">
        <v>110</v>
      </c>
      <c r="P9" s="11">
        <v>41030</v>
      </c>
      <c r="Q9" s="11">
        <v>80190</v>
      </c>
    </row>
    <row r="10" s="2" customFormat="1" ht="33" customHeight="1" spans="1:20">
      <c r="A10" s="10" t="s">
        <v>35</v>
      </c>
      <c r="B10" s="11">
        <v>41</v>
      </c>
      <c r="C10" s="11">
        <v>0</v>
      </c>
      <c r="D10" s="11">
        <v>0</v>
      </c>
      <c r="E10" s="11">
        <v>0</v>
      </c>
      <c r="F10" s="11">
        <v>4510</v>
      </c>
      <c r="G10" s="11">
        <v>88</v>
      </c>
      <c r="H10" s="11">
        <v>0</v>
      </c>
      <c r="I10" s="11">
        <v>0</v>
      </c>
      <c r="J10" s="11">
        <v>0</v>
      </c>
      <c r="K10" s="11">
        <v>9680</v>
      </c>
      <c r="L10" s="11">
        <v>61</v>
      </c>
      <c r="M10" s="11">
        <v>0</v>
      </c>
      <c r="N10" s="11">
        <v>0</v>
      </c>
      <c r="O10" s="11">
        <v>0</v>
      </c>
      <c r="P10" s="11">
        <v>13420</v>
      </c>
      <c r="Q10" s="11">
        <v>27610</v>
      </c>
    </row>
    <row r="11" s="2" customFormat="1" ht="33" customHeight="1" spans="1:20">
      <c r="A11" s="10" t="s">
        <v>36</v>
      </c>
      <c r="B11" s="11">
        <v>313</v>
      </c>
      <c r="C11" s="11">
        <v>4</v>
      </c>
      <c r="D11" s="11">
        <v>1</v>
      </c>
      <c r="E11" s="11">
        <v>0</v>
      </c>
      <c r="F11" s="11">
        <v>34430</v>
      </c>
      <c r="G11" s="11">
        <v>216</v>
      </c>
      <c r="H11" s="11">
        <v>2</v>
      </c>
      <c r="I11" s="11">
        <v>2</v>
      </c>
      <c r="J11" s="11">
        <v>0</v>
      </c>
      <c r="K11" s="11">
        <v>23760</v>
      </c>
      <c r="L11" s="11">
        <v>307</v>
      </c>
      <c r="M11" s="11">
        <v>2</v>
      </c>
      <c r="N11" s="11">
        <v>3</v>
      </c>
      <c r="O11" s="11">
        <v>0</v>
      </c>
      <c r="P11" s="11">
        <v>67540</v>
      </c>
      <c r="Q11" s="11">
        <v>125730</v>
      </c>
      <c r="T11" s="2">
        <f>F13+K13+P13</f>
        <v>428780</v>
      </c>
    </row>
    <row r="12" s="2" customFormat="1" ht="33" customHeight="1" spans="1:20">
      <c r="A12" s="10" t="s">
        <v>37</v>
      </c>
      <c r="B12" s="16">
        <v>208</v>
      </c>
      <c r="C12" s="16">
        <v>0</v>
      </c>
      <c r="D12" s="16">
        <v>0</v>
      </c>
      <c r="E12" s="16">
        <v>0</v>
      </c>
      <c r="F12" s="16">
        <v>22880</v>
      </c>
      <c r="G12" s="16">
        <v>127</v>
      </c>
      <c r="H12" s="16">
        <v>1</v>
      </c>
      <c r="I12" s="16">
        <v>1</v>
      </c>
      <c r="J12" s="16">
        <v>0</v>
      </c>
      <c r="K12" s="16">
        <v>13970</v>
      </c>
      <c r="L12" s="16">
        <v>175</v>
      </c>
      <c r="M12" s="16">
        <v>0</v>
      </c>
      <c r="N12" s="16">
        <v>0</v>
      </c>
      <c r="O12" s="16">
        <v>0</v>
      </c>
      <c r="P12" s="16">
        <v>38500</v>
      </c>
      <c r="Q12" s="16">
        <v>75350</v>
      </c>
    </row>
    <row r="13" s="2" customFormat="1" ht="33" customHeight="1" spans="1:20">
      <c r="A13" s="10" t="s">
        <v>23</v>
      </c>
      <c r="B13" s="10">
        <f t="shared" ref="B13:P13" si="0">SUM(B4:B12)</f>
        <v>823</v>
      </c>
      <c r="C13" s="10">
        <f t="shared" si="0"/>
        <v>9</v>
      </c>
      <c r="D13" s="10">
        <f t="shared" si="0"/>
        <v>2</v>
      </c>
      <c r="E13" s="10">
        <f t="shared" si="0"/>
        <v>220</v>
      </c>
      <c r="F13" s="10">
        <f t="shared" si="0"/>
        <v>90750</v>
      </c>
      <c r="G13" s="10">
        <f t="shared" si="0"/>
        <v>1290</v>
      </c>
      <c r="H13" s="10">
        <f t="shared" si="0"/>
        <v>9</v>
      </c>
      <c r="I13" s="10">
        <f t="shared" si="0"/>
        <v>6</v>
      </c>
      <c r="J13" s="10">
        <f t="shared" si="0"/>
        <v>440</v>
      </c>
      <c r="K13" s="10">
        <f t="shared" si="0"/>
        <v>142340</v>
      </c>
      <c r="L13" s="10">
        <f t="shared" si="0"/>
        <v>889</v>
      </c>
      <c r="M13" s="10">
        <f t="shared" si="0"/>
        <v>3</v>
      </c>
      <c r="N13" s="10">
        <f t="shared" si="0"/>
        <v>6</v>
      </c>
      <c r="O13" s="10">
        <f t="shared" si="0"/>
        <v>110</v>
      </c>
      <c r="P13" s="16">
        <f t="shared" si="0"/>
        <v>195690</v>
      </c>
      <c r="Q13" s="17">
        <f>Q4+Q5+Q6+Q7+Q8+Q9+Q10+Q11+Q12</f>
        <v>428780</v>
      </c>
    </row>
    <row r="14" s="2" customFormat="1" ht="33" customHeight="1" spans="1:20">
      <c r="A14" s="10" t="s">
        <v>38</v>
      </c>
      <c r="B14" s="10">
        <f>B13+G13+L13</f>
        <v>3002</v>
      </c>
      <c r="C14" s="10"/>
      <c r="D14" s="10"/>
      <c r="E14" s="10" t="s">
        <v>25</v>
      </c>
      <c r="F14" s="10"/>
      <c r="G14" s="10">
        <f>C13+H13+M13</f>
        <v>21</v>
      </c>
      <c r="H14" s="10" t="s">
        <v>26</v>
      </c>
      <c r="I14" s="10"/>
      <c r="J14" s="10">
        <f>D13+I13+N13</f>
        <v>14</v>
      </c>
      <c r="K14" s="10" t="s">
        <v>27</v>
      </c>
      <c r="L14" s="10"/>
      <c r="M14" s="10">
        <f>E13+J13+O13</f>
        <v>770</v>
      </c>
      <c r="N14" s="10"/>
      <c r="O14" s="16" t="s">
        <v>10</v>
      </c>
      <c r="P14" s="16"/>
      <c r="Q14" s="18"/>
    </row>
    <row r="15" s="2" customFormat="1" ht="30" customHeight="1" spans="1:20">
      <c r="A15" s="19" t="s">
        <v>39</v>
      </c>
      <c r="B15" s="10" t="s">
        <v>40</v>
      </c>
      <c r="C15" s="10"/>
      <c r="D15" s="10" t="s">
        <v>41</v>
      </c>
      <c r="E15" s="10"/>
      <c r="F15" s="10"/>
      <c r="G15" s="10"/>
      <c r="H15" s="10"/>
      <c r="I15" s="10"/>
      <c r="J15" s="20" t="s">
        <v>42</v>
      </c>
      <c r="K15" s="21"/>
      <c r="L15" s="22"/>
      <c r="M15" s="10" t="s">
        <v>43</v>
      </c>
      <c r="N15" s="10"/>
      <c r="O15" s="10"/>
      <c r="P15" s="10"/>
      <c r="Q15" s="10"/>
    </row>
  </sheetData>
  <mergeCells count="17">
    <mergeCell ref="A1:Q1"/>
    <mergeCell ref="B2:F2"/>
    <mergeCell ref="G2:K2"/>
    <mergeCell ref="L2:P2"/>
    <mergeCell ref="B14:D14"/>
    <mergeCell ref="E14:F14"/>
    <mergeCell ref="H14:I14"/>
    <mergeCell ref="K14:L14"/>
    <mergeCell ref="M14:N14"/>
    <mergeCell ref="O14:P14"/>
    <mergeCell ref="B15:C15"/>
    <mergeCell ref="D15:I15"/>
    <mergeCell ref="J15:L15"/>
    <mergeCell ref="M15:Q15"/>
    <mergeCell ref="A2:A3"/>
    <mergeCell ref="Q2:Q3"/>
    <mergeCell ref="Q13:Q14"/>
  </mergeCells>
  <pageMargins left="0.75" right="0.75" top="0.393055555555556" bottom="0.629861111111111" header="0.5" footer="0.5"/>
  <pageSetup paperSize="9" scale="83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5"/>
  <sheetViews>
    <sheetView workbookViewId="0">
      <selection activeCell="H13" sqref="H13"/>
    </sheetView>
  </sheetViews>
  <sheetFormatPr defaultColWidth="9" defaultRowHeight="13.5"/>
  <cols>
    <col min="1" max="1" width="16.375" customWidth="1"/>
    <col min="2" max="16" width="8.625" customWidth="1"/>
    <col min="17" max="17" width="13.875" customWidth="1"/>
  </cols>
  <sheetData>
    <row r="1" customFormat="1" ht="57" customHeight="1" spans="1:20">
      <c r="A1" s="3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="1" customFormat="1" ht="33" customHeight="1" spans="1:20">
      <c r="A2" s="4" t="s">
        <v>1</v>
      </c>
      <c r="B2" s="5" t="s">
        <v>2</v>
      </c>
      <c r="C2" s="6"/>
      <c r="D2" s="6"/>
      <c r="E2" s="6"/>
      <c r="F2" s="7"/>
      <c r="G2" s="5" t="s">
        <v>3</v>
      </c>
      <c r="H2" s="6"/>
      <c r="I2" s="6"/>
      <c r="J2" s="6"/>
      <c r="K2" s="7"/>
      <c r="L2" s="5" t="s">
        <v>4</v>
      </c>
      <c r="M2" s="6"/>
      <c r="N2" s="6"/>
      <c r="O2" s="6"/>
      <c r="P2" s="7"/>
      <c r="Q2" s="4" t="s">
        <v>5</v>
      </c>
    </row>
    <row r="3" s="1" customFormat="1" ht="45" customHeight="1" spans="1:20">
      <c r="A3" s="8"/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6</v>
      </c>
      <c r="M3" s="9" t="s">
        <v>7</v>
      </c>
      <c r="N3" s="9" t="s">
        <v>8</v>
      </c>
      <c r="O3" s="9" t="s">
        <v>9</v>
      </c>
      <c r="P3" s="9" t="s">
        <v>10</v>
      </c>
      <c r="Q3" s="8"/>
    </row>
    <row r="4" s="2" customFormat="1" ht="33" customHeight="1" spans="1:20">
      <c r="A4" s="10" t="s">
        <v>29</v>
      </c>
      <c r="B4" s="11">
        <v>23</v>
      </c>
      <c r="C4" s="11">
        <v>0</v>
      </c>
      <c r="D4" s="11">
        <v>0</v>
      </c>
      <c r="E4" s="11">
        <v>0</v>
      </c>
      <c r="F4" s="11">
        <v>2530</v>
      </c>
      <c r="G4" s="11">
        <v>146</v>
      </c>
      <c r="H4" s="11">
        <v>1</v>
      </c>
      <c r="I4" s="11">
        <v>1</v>
      </c>
      <c r="J4" s="11">
        <v>110</v>
      </c>
      <c r="K4" s="11">
        <v>16170</v>
      </c>
      <c r="L4" s="11">
        <v>32</v>
      </c>
      <c r="M4" s="11">
        <v>0</v>
      </c>
      <c r="N4" s="11">
        <v>0</v>
      </c>
      <c r="O4" s="11">
        <v>0</v>
      </c>
      <c r="P4" s="11">
        <v>7040</v>
      </c>
      <c r="Q4" s="11">
        <v>25740</v>
      </c>
    </row>
    <row r="5" s="2" customFormat="1" ht="33" customHeight="1" spans="1:20">
      <c r="A5" s="10" t="s">
        <v>30</v>
      </c>
      <c r="B5" s="12">
        <v>25</v>
      </c>
      <c r="C5" s="12">
        <v>0</v>
      </c>
      <c r="D5" s="12">
        <v>0</v>
      </c>
      <c r="E5" s="12">
        <v>0</v>
      </c>
      <c r="F5" s="12">
        <f>B5*110+E5</f>
        <v>2750</v>
      </c>
      <c r="G5" s="12">
        <v>179</v>
      </c>
      <c r="H5" s="12">
        <v>1</v>
      </c>
      <c r="I5" s="12">
        <v>2</v>
      </c>
      <c r="J5" s="12">
        <v>110</v>
      </c>
      <c r="K5" s="12">
        <f>G5*110+J5</f>
        <v>19800</v>
      </c>
      <c r="L5" s="12">
        <v>37</v>
      </c>
      <c r="M5" s="12">
        <v>1</v>
      </c>
      <c r="N5" s="12">
        <v>0</v>
      </c>
      <c r="O5" s="12">
        <v>110</v>
      </c>
      <c r="P5" s="12">
        <f>L5*220+O5</f>
        <v>8250</v>
      </c>
      <c r="Q5" s="12">
        <f>F5+K5+P5</f>
        <v>30800</v>
      </c>
    </row>
    <row r="6" s="2" customFormat="1" ht="33" customHeight="1" spans="1:20">
      <c r="A6" s="10" t="s">
        <v>31</v>
      </c>
      <c r="B6" s="13">
        <v>50</v>
      </c>
      <c r="C6" s="13">
        <v>1</v>
      </c>
      <c r="D6" s="13">
        <v>1</v>
      </c>
      <c r="E6" s="13">
        <v>0</v>
      </c>
      <c r="F6" s="13">
        <f>B6*110+E6</f>
        <v>5500</v>
      </c>
      <c r="G6" s="13">
        <v>118</v>
      </c>
      <c r="H6" s="13">
        <v>2</v>
      </c>
      <c r="I6" s="13">
        <v>0</v>
      </c>
      <c r="J6" s="13">
        <v>220</v>
      </c>
      <c r="K6" s="13">
        <f>G6*110+J6</f>
        <v>13200</v>
      </c>
      <c r="L6" s="13">
        <v>38</v>
      </c>
      <c r="M6" s="13">
        <v>0</v>
      </c>
      <c r="N6" s="13">
        <v>0</v>
      </c>
      <c r="O6" s="13">
        <v>0</v>
      </c>
      <c r="P6" s="13">
        <f>L6*110*2+O6</f>
        <v>8360</v>
      </c>
      <c r="Q6" s="13">
        <f>F6+K6+P6</f>
        <v>27060</v>
      </c>
    </row>
    <row r="7" s="2" customFormat="1" ht="33" customHeight="1" spans="1:20">
      <c r="A7" s="10" t="s">
        <v>32</v>
      </c>
      <c r="B7" s="12">
        <v>20</v>
      </c>
      <c r="C7" s="12">
        <v>1</v>
      </c>
      <c r="D7" s="12">
        <v>0</v>
      </c>
      <c r="E7" s="12">
        <v>0</v>
      </c>
      <c r="F7" s="12">
        <v>2200</v>
      </c>
      <c r="G7" s="12">
        <v>112</v>
      </c>
      <c r="H7" s="12">
        <v>1</v>
      </c>
      <c r="I7" s="12">
        <v>0</v>
      </c>
      <c r="J7" s="12">
        <v>0</v>
      </c>
      <c r="K7" s="12">
        <v>12320</v>
      </c>
      <c r="L7" s="12">
        <v>30</v>
      </c>
      <c r="M7" s="12">
        <v>0</v>
      </c>
      <c r="N7" s="12">
        <v>1</v>
      </c>
      <c r="O7" s="12">
        <v>0</v>
      </c>
      <c r="P7" s="12">
        <v>6600</v>
      </c>
      <c r="Q7" s="12">
        <f>F7+K7+P7</f>
        <v>21120</v>
      </c>
    </row>
    <row r="8" s="2" customFormat="1" ht="33" customHeight="1" spans="1:20">
      <c r="A8" s="10" t="s">
        <v>33</v>
      </c>
      <c r="B8" s="14">
        <v>23</v>
      </c>
      <c r="C8" s="14">
        <v>0</v>
      </c>
      <c r="D8" s="14">
        <v>0</v>
      </c>
      <c r="E8" s="14">
        <v>0</v>
      </c>
      <c r="F8" s="14">
        <f>B8*110+E8</f>
        <v>2530</v>
      </c>
      <c r="G8" s="14">
        <v>71</v>
      </c>
      <c r="H8" s="14">
        <v>0</v>
      </c>
      <c r="I8" s="14">
        <v>1</v>
      </c>
      <c r="J8" s="14">
        <v>0</v>
      </c>
      <c r="K8" s="14">
        <f>G8*110+J8</f>
        <v>7810</v>
      </c>
      <c r="L8" s="14">
        <v>23</v>
      </c>
      <c r="M8" s="14">
        <v>0</v>
      </c>
      <c r="N8" s="14">
        <v>0</v>
      </c>
      <c r="O8" s="14">
        <v>0</v>
      </c>
      <c r="P8" s="14">
        <f>L8*220+O8</f>
        <v>5060</v>
      </c>
      <c r="Q8" s="14">
        <f>SUM(F8,K8,P8)</f>
        <v>15400</v>
      </c>
    </row>
    <row r="9" s="2" customFormat="1" ht="33" customHeight="1" spans="1:20">
      <c r="A9" s="10" t="s">
        <v>34</v>
      </c>
      <c r="B9" s="15">
        <v>120</v>
      </c>
      <c r="C9" s="15">
        <v>1</v>
      </c>
      <c r="D9" s="15">
        <v>2</v>
      </c>
      <c r="E9" s="15">
        <v>110</v>
      </c>
      <c r="F9" s="15">
        <f>110*B9+E9</f>
        <v>13310</v>
      </c>
      <c r="G9" s="15">
        <v>236</v>
      </c>
      <c r="H9" s="15">
        <v>2</v>
      </c>
      <c r="I9" s="15">
        <v>0</v>
      </c>
      <c r="J9" s="15">
        <v>110</v>
      </c>
      <c r="K9" s="15">
        <f>110*G9+J9</f>
        <v>26070</v>
      </c>
      <c r="L9" s="15">
        <v>184</v>
      </c>
      <c r="M9" s="15">
        <v>1</v>
      </c>
      <c r="N9" s="15">
        <v>3</v>
      </c>
      <c r="O9" s="15">
        <v>220</v>
      </c>
      <c r="P9" s="15">
        <f>220*L9+O9</f>
        <v>40700</v>
      </c>
      <c r="Q9" s="15">
        <f>F9+K9+P9</f>
        <v>80080</v>
      </c>
    </row>
    <row r="10" s="2" customFormat="1" ht="33" customHeight="1" spans="1:20">
      <c r="A10" s="10" t="s">
        <v>35</v>
      </c>
      <c r="B10" s="11">
        <v>41</v>
      </c>
      <c r="C10" s="11">
        <v>0</v>
      </c>
      <c r="D10" s="11">
        <v>0</v>
      </c>
      <c r="E10" s="11">
        <v>0</v>
      </c>
      <c r="F10" s="11">
        <v>4510</v>
      </c>
      <c r="G10" s="11">
        <v>89</v>
      </c>
      <c r="H10" s="11">
        <v>0</v>
      </c>
      <c r="I10" s="11">
        <v>0</v>
      </c>
      <c r="J10" s="11">
        <v>110</v>
      </c>
      <c r="K10" s="11">
        <v>9900</v>
      </c>
      <c r="L10" s="11">
        <v>61</v>
      </c>
      <c r="M10" s="11">
        <v>0</v>
      </c>
      <c r="N10" s="11">
        <v>0</v>
      </c>
      <c r="O10" s="11">
        <v>0</v>
      </c>
      <c r="P10" s="11">
        <v>13420</v>
      </c>
      <c r="Q10" s="11">
        <v>27830</v>
      </c>
    </row>
    <row r="11" s="2" customFormat="1" ht="33" customHeight="1" spans="1:20">
      <c r="A11" s="10" t="s">
        <v>36</v>
      </c>
      <c r="B11" s="15">
        <v>312</v>
      </c>
      <c r="C11" s="15">
        <v>1</v>
      </c>
      <c r="D11" s="15">
        <v>2</v>
      </c>
      <c r="E11" s="15">
        <v>0</v>
      </c>
      <c r="F11" s="15">
        <v>34320</v>
      </c>
      <c r="G11" s="15">
        <v>214</v>
      </c>
      <c r="H11" s="15">
        <v>0</v>
      </c>
      <c r="I11" s="15">
        <v>2</v>
      </c>
      <c r="J11" s="15">
        <v>0</v>
      </c>
      <c r="K11" s="15">
        <v>23540</v>
      </c>
      <c r="L11" s="15">
        <v>307</v>
      </c>
      <c r="M11" s="15">
        <v>2</v>
      </c>
      <c r="N11" s="15">
        <v>2</v>
      </c>
      <c r="O11" s="15">
        <v>0</v>
      </c>
      <c r="P11" s="15">
        <v>67540</v>
      </c>
      <c r="Q11" s="15">
        <v>125400</v>
      </c>
      <c r="T11" s="2">
        <f>F13+K13+P13</f>
        <v>429220</v>
      </c>
    </row>
    <row r="12" s="2" customFormat="1" ht="33" customHeight="1" spans="1:20">
      <c r="A12" s="10" t="s">
        <v>37</v>
      </c>
      <c r="B12" s="12">
        <v>209</v>
      </c>
      <c r="C12" s="12">
        <v>2</v>
      </c>
      <c r="D12" s="12">
        <v>1</v>
      </c>
      <c r="E12" s="12">
        <v>0</v>
      </c>
      <c r="F12" s="12">
        <f>E12+B12*110</f>
        <v>22990</v>
      </c>
      <c r="G12" s="12">
        <v>128</v>
      </c>
      <c r="H12" s="12">
        <v>3</v>
      </c>
      <c r="I12" s="12">
        <v>1</v>
      </c>
      <c r="J12" s="12">
        <v>0</v>
      </c>
      <c r="K12" s="12">
        <f>J12+G12*110</f>
        <v>14080</v>
      </c>
      <c r="L12" s="12">
        <v>176</v>
      </c>
      <c r="M12" s="12">
        <v>1</v>
      </c>
      <c r="N12" s="12">
        <v>0</v>
      </c>
      <c r="O12" s="12">
        <v>0</v>
      </c>
      <c r="P12" s="12">
        <f>O12+L12*220</f>
        <v>38720</v>
      </c>
      <c r="Q12" s="16">
        <v>75790</v>
      </c>
    </row>
    <row r="13" s="2" customFormat="1" ht="33" customHeight="1" spans="1:20">
      <c r="A13" s="10" t="s">
        <v>23</v>
      </c>
      <c r="B13" s="10">
        <f t="shared" ref="B13:P13" si="0">SUM(B4:B12)</f>
        <v>823</v>
      </c>
      <c r="C13" s="10">
        <f t="shared" si="0"/>
        <v>6</v>
      </c>
      <c r="D13" s="10">
        <f t="shared" si="0"/>
        <v>6</v>
      </c>
      <c r="E13" s="10">
        <f t="shared" si="0"/>
        <v>110</v>
      </c>
      <c r="F13" s="10">
        <f t="shared" si="0"/>
        <v>90640</v>
      </c>
      <c r="G13" s="10">
        <f t="shared" si="0"/>
        <v>1293</v>
      </c>
      <c r="H13" s="10">
        <f t="shared" si="0"/>
        <v>10</v>
      </c>
      <c r="I13" s="10">
        <f t="shared" si="0"/>
        <v>7</v>
      </c>
      <c r="J13" s="10">
        <f t="shared" si="0"/>
        <v>660</v>
      </c>
      <c r="K13" s="10">
        <f t="shared" si="0"/>
        <v>142890</v>
      </c>
      <c r="L13" s="10">
        <f t="shared" si="0"/>
        <v>888</v>
      </c>
      <c r="M13" s="10">
        <f t="shared" si="0"/>
        <v>5</v>
      </c>
      <c r="N13" s="10">
        <f t="shared" si="0"/>
        <v>6</v>
      </c>
      <c r="O13" s="10">
        <f t="shared" si="0"/>
        <v>330</v>
      </c>
      <c r="P13" s="16">
        <f t="shared" si="0"/>
        <v>195690</v>
      </c>
      <c r="Q13" s="17">
        <f>Q4+Q5+Q6+Q7+Q8+Q9+Q10+Q11+Q12</f>
        <v>429220</v>
      </c>
    </row>
    <row r="14" s="2" customFormat="1" ht="33" customHeight="1" spans="1:20">
      <c r="A14" s="10" t="s">
        <v>38</v>
      </c>
      <c r="B14" s="10">
        <f>B13+G13+L13</f>
        <v>3004</v>
      </c>
      <c r="C14" s="10"/>
      <c r="D14" s="10"/>
      <c r="E14" s="10" t="s">
        <v>25</v>
      </c>
      <c r="F14" s="10"/>
      <c r="G14" s="10">
        <f>C13+H13+M13</f>
        <v>21</v>
      </c>
      <c r="H14" s="10" t="s">
        <v>26</v>
      </c>
      <c r="I14" s="10"/>
      <c r="J14" s="10">
        <f>D13+I13+N13</f>
        <v>19</v>
      </c>
      <c r="K14" s="10" t="s">
        <v>27</v>
      </c>
      <c r="L14" s="10"/>
      <c r="M14" s="10">
        <f>E13+J13+O13</f>
        <v>1100</v>
      </c>
      <c r="N14" s="10"/>
      <c r="O14" s="16" t="s">
        <v>10</v>
      </c>
      <c r="P14" s="16"/>
      <c r="Q14" s="18"/>
    </row>
    <row r="15" s="2" customFormat="1" ht="30" customHeight="1" spans="1:20">
      <c r="A15" s="19" t="s">
        <v>39</v>
      </c>
      <c r="B15" s="10" t="s">
        <v>40</v>
      </c>
      <c r="C15" s="10"/>
      <c r="D15" s="10" t="s">
        <v>45</v>
      </c>
      <c r="E15" s="10"/>
      <c r="F15" s="10"/>
      <c r="G15" s="10"/>
      <c r="H15" s="10"/>
      <c r="I15" s="10"/>
      <c r="J15" s="20" t="s">
        <v>42</v>
      </c>
      <c r="K15" s="21"/>
      <c r="L15" s="22"/>
      <c r="M15" s="10" t="s">
        <v>43</v>
      </c>
      <c r="N15" s="10"/>
      <c r="O15" s="10"/>
      <c r="P15" s="10"/>
      <c r="Q15" s="10"/>
    </row>
  </sheetData>
  <mergeCells count="17">
    <mergeCell ref="A1:Q1"/>
    <mergeCell ref="B2:F2"/>
    <mergeCell ref="G2:K2"/>
    <mergeCell ref="L2:P2"/>
    <mergeCell ref="B14:D14"/>
    <mergeCell ref="E14:F14"/>
    <mergeCell ref="H14:I14"/>
    <mergeCell ref="K14:L14"/>
    <mergeCell ref="M14:N14"/>
    <mergeCell ref="O14:P14"/>
    <mergeCell ref="B15:C15"/>
    <mergeCell ref="D15:I15"/>
    <mergeCell ref="J15:L15"/>
    <mergeCell ref="M15:Q15"/>
    <mergeCell ref="A2:A3"/>
    <mergeCell ref="Q2:Q3"/>
    <mergeCell ref="Q13:Q14"/>
  </mergeCells>
  <pageMargins left="0.75" right="0.75" top="0.393055555555556" bottom="0.629861111111111" header="0.5" footer="0.5"/>
  <pageSetup paperSize="9" scale="83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4"/>
  <sheetViews>
    <sheetView tabSelected="1" workbookViewId="0">
      <selection activeCell="U13" sqref="U13"/>
    </sheetView>
  </sheetViews>
  <sheetFormatPr defaultColWidth="9" defaultRowHeight="13.5"/>
  <cols>
    <col min="1" max="1" width="16.375" customWidth="1"/>
    <col min="2" max="16" width="8.625" customWidth="1"/>
    <col min="17" max="17" width="13.875" customWidth="1"/>
  </cols>
  <sheetData>
    <row r="1" customFormat="1" ht="57" customHeight="1" spans="1:17">
      <c r="A1" s="3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="1" customFormat="1" ht="33" customHeight="1" spans="1:17">
      <c r="A2" s="4" t="s">
        <v>1</v>
      </c>
      <c r="B2" s="5" t="s">
        <v>2</v>
      </c>
      <c r="C2" s="6"/>
      <c r="D2" s="6"/>
      <c r="E2" s="6"/>
      <c r="F2" s="7"/>
      <c r="G2" s="5" t="s">
        <v>3</v>
      </c>
      <c r="H2" s="6"/>
      <c r="I2" s="6"/>
      <c r="J2" s="6"/>
      <c r="K2" s="7"/>
      <c r="L2" s="5" t="s">
        <v>4</v>
      </c>
      <c r="M2" s="6"/>
      <c r="N2" s="6"/>
      <c r="O2" s="6"/>
      <c r="P2" s="7"/>
      <c r="Q2" s="4" t="s">
        <v>5</v>
      </c>
    </row>
    <row r="3" s="1" customFormat="1" ht="45" customHeight="1" spans="1:17">
      <c r="A3" s="8"/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  <c r="L3" s="9" t="s">
        <v>6</v>
      </c>
      <c r="M3" s="9" t="s">
        <v>7</v>
      </c>
      <c r="N3" s="9" t="s">
        <v>8</v>
      </c>
      <c r="O3" s="9" t="s">
        <v>9</v>
      </c>
      <c r="P3" s="9" t="s">
        <v>10</v>
      </c>
      <c r="Q3" s="8"/>
    </row>
    <row r="4" s="2" customFormat="1" ht="33" customHeight="1" spans="1:17">
      <c r="A4" s="10" t="s">
        <v>29</v>
      </c>
      <c r="B4" s="11">
        <v>23</v>
      </c>
      <c r="C4" s="11">
        <v>0</v>
      </c>
      <c r="D4" s="11">
        <v>0</v>
      </c>
      <c r="E4" s="11">
        <v>0</v>
      </c>
      <c r="F4" s="11">
        <v>2530</v>
      </c>
      <c r="G4" s="11">
        <v>147</v>
      </c>
      <c r="H4" s="11">
        <v>1</v>
      </c>
      <c r="I4" s="11">
        <v>0</v>
      </c>
      <c r="J4" s="11">
        <v>110</v>
      </c>
      <c r="K4" s="11">
        <v>16280</v>
      </c>
      <c r="L4" s="11">
        <v>32</v>
      </c>
      <c r="M4" s="11">
        <v>0</v>
      </c>
      <c r="N4" s="11">
        <v>0</v>
      </c>
      <c r="O4" s="11">
        <v>0</v>
      </c>
      <c r="P4" s="11">
        <v>7040</v>
      </c>
      <c r="Q4" s="11">
        <v>25850</v>
      </c>
    </row>
    <row r="5" s="2" customFormat="1" ht="33" customHeight="1" spans="1:17">
      <c r="A5" s="10" t="s">
        <v>30</v>
      </c>
      <c r="B5" s="12">
        <v>25</v>
      </c>
      <c r="C5" s="12">
        <v>0</v>
      </c>
      <c r="D5" s="12">
        <v>0</v>
      </c>
      <c r="E5" s="12">
        <v>0</v>
      </c>
      <c r="F5" s="12">
        <v>2750</v>
      </c>
      <c r="G5" s="12">
        <v>181</v>
      </c>
      <c r="H5" s="12">
        <v>2</v>
      </c>
      <c r="I5" s="12">
        <v>0</v>
      </c>
      <c r="J5" s="12">
        <v>220</v>
      </c>
      <c r="K5" s="12">
        <v>20130</v>
      </c>
      <c r="L5" s="12">
        <v>37</v>
      </c>
      <c r="M5" s="12">
        <v>0</v>
      </c>
      <c r="N5" s="12">
        <v>0</v>
      </c>
      <c r="O5" s="12">
        <v>0</v>
      </c>
      <c r="P5" s="12">
        <v>8140</v>
      </c>
      <c r="Q5" s="12">
        <v>31020</v>
      </c>
    </row>
    <row r="6" s="2" customFormat="1" ht="33" customHeight="1" spans="1:17">
      <c r="A6" s="10" t="s">
        <v>31</v>
      </c>
      <c r="B6" s="13">
        <v>50</v>
      </c>
      <c r="C6" s="13">
        <v>0</v>
      </c>
      <c r="D6" s="13">
        <v>0</v>
      </c>
      <c r="E6" s="13">
        <v>220</v>
      </c>
      <c r="F6" s="13">
        <f>B6*110+E6</f>
        <v>5720</v>
      </c>
      <c r="G6" s="13">
        <v>118</v>
      </c>
      <c r="H6" s="13">
        <v>1</v>
      </c>
      <c r="I6" s="13">
        <v>1</v>
      </c>
      <c r="J6" s="13">
        <v>110</v>
      </c>
      <c r="K6" s="13">
        <f>G6*110+J6</f>
        <v>13090</v>
      </c>
      <c r="L6" s="13">
        <v>39</v>
      </c>
      <c r="M6" s="13">
        <v>1</v>
      </c>
      <c r="N6" s="13">
        <v>0</v>
      </c>
      <c r="O6" s="13">
        <v>0</v>
      </c>
      <c r="P6" s="13">
        <f>L6*110*2+O6</f>
        <v>8580</v>
      </c>
      <c r="Q6" s="13">
        <f>F6+K6+P6</f>
        <v>27390</v>
      </c>
    </row>
    <row r="7" s="2" customFormat="1" ht="33" customHeight="1" spans="1:17">
      <c r="A7" s="10" t="s">
        <v>32</v>
      </c>
      <c r="B7" s="12">
        <v>21</v>
      </c>
      <c r="C7" s="12">
        <v>1</v>
      </c>
      <c r="D7" s="12">
        <v>0</v>
      </c>
      <c r="E7" s="12">
        <v>220</v>
      </c>
      <c r="F7" s="12">
        <v>2530</v>
      </c>
      <c r="G7" s="12">
        <v>114</v>
      </c>
      <c r="H7" s="12">
        <v>2</v>
      </c>
      <c r="I7" s="12">
        <v>0</v>
      </c>
      <c r="J7" s="12">
        <v>110</v>
      </c>
      <c r="K7" s="12">
        <v>12650</v>
      </c>
      <c r="L7" s="12">
        <v>30</v>
      </c>
      <c r="M7" s="12">
        <v>0</v>
      </c>
      <c r="N7" s="12">
        <v>0</v>
      </c>
      <c r="O7" s="12">
        <v>0</v>
      </c>
      <c r="P7" s="12">
        <v>6600</v>
      </c>
      <c r="Q7" s="12">
        <f>F7+K7+P7</f>
        <v>21780</v>
      </c>
    </row>
    <row r="8" s="2" customFormat="1" ht="33" customHeight="1" spans="1:17">
      <c r="A8" s="10" t="s">
        <v>33</v>
      </c>
      <c r="B8" s="14">
        <v>23</v>
      </c>
      <c r="C8" s="14">
        <v>0</v>
      </c>
      <c r="D8" s="14">
        <v>0</v>
      </c>
      <c r="E8" s="14">
        <v>0</v>
      </c>
      <c r="F8" s="14">
        <f>B8*110+E8</f>
        <v>2530</v>
      </c>
      <c r="G8" s="14">
        <v>72</v>
      </c>
      <c r="H8" s="14">
        <v>1</v>
      </c>
      <c r="I8" s="14">
        <v>0</v>
      </c>
      <c r="J8" s="14">
        <v>110</v>
      </c>
      <c r="K8" s="14">
        <f>G8*110+J8</f>
        <v>8030</v>
      </c>
      <c r="L8" s="14">
        <v>23</v>
      </c>
      <c r="M8" s="14">
        <v>0</v>
      </c>
      <c r="N8" s="14">
        <v>0</v>
      </c>
      <c r="O8" s="14">
        <v>0</v>
      </c>
      <c r="P8" s="14">
        <f>L8*220+O8</f>
        <v>5060</v>
      </c>
      <c r="Q8" s="14">
        <f>SUM(F8,K8,P8)</f>
        <v>15620</v>
      </c>
    </row>
    <row r="9" s="2" customFormat="1" ht="33" customHeight="1" spans="1:17">
      <c r="A9" s="10" t="s">
        <v>34</v>
      </c>
      <c r="B9" s="15">
        <v>119</v>
      </c>
      <c r="C9" s="15">
        <v>0</v>
      </c>
      <c r="D9" s="15">
        <v>1</v>
      </c>
      <c r="E9" s="15">
        <v>0</v>
      </c>
      <c r="F9" s="15">
        <f>110*B9</f>
        <v>13090</v>
      </c>
      <c r="G9" s="15">
        <v>235</v>
      </c>
      <c r="H9" s="15">
        <v>0</v>
      </c>
      <c r="I9" s="15">
        <v>1</v>
      </c>
      <c r="J9" s="15">
        <v>0</v>
      </c>
      <c r="K9" s="15">
        <f>G9*110</f>
        <v>25850</v>
      </c>
      <c r="L9" s="15">
        <v>184</v>
      </c>
      <c r="M9" s="15">
        <v>0</v>
      </c>
      <c r="N9" s="15">
        <v>0</v>
      </c>
      <c r="O9" s="15">
        <v>0</v>
      </c>
      <c r="P9" s="15">
        <f>220*L9</f>
        <v>40480</v>
      </c>
      <c r="Q9" s="15">
        <f>E9+F9+J9+K9+O9+P9</f>
        <v>79420</v>
      </c>
    </row>
    <row r="10" s="2" customFormat="1" ht="33" customHeight="1" spans="1:17">
      <c r="A10" s="10" t="s">
        <v>35</v>
      </c>
      <c r="B10" s="15">
        <v>41</v>
      </c>
      <c r="C10" s="15">
        <v>0</v>
      </c>
      <c r="D10" s="15">
        <v>0</v>
      </c>
      <c r="E10" s="15">
        <v>0</v>
      </c>
      <c r="F10" s="15">
        <v>4510</v>
      </c>
      <c r="G10" s="15">
        <v>89</v>
      </c>
      <c r="H10" s="15">
        <v>0</v>
      </c>
      <c r="I10" s="15">
        <v>0</v>
      </c>
      <c r="J10" s="15">
        <v>0</v>
      </c>
      <c r="K10" s="15">
        <v>9790</v>
      </c>
      <c r="L10" s="15">
        <v>61</v>
      </c>
      <c r="M10" s="15">
        <v>0</v>
      </c>
      <c r="N10" s="15">
        <v>0</v>
      </c>
      <c r="O10" s="15">
        <v>0</v>
      </c>
      <c r="P10" s="15">
        <v>13420</v>
      </c>
      <c r="Q10" s="15">
        <v>27720</v>
      </c>
    </row>
    <row r="11" s="2" customFormat="1" ht="33" customHeight="1" spans="1:17">
      <c r="A11" s="10" t="s">
        <v>36</v>
      </c>
      <c r="B11" s="15">
        <v>312</v>
      </c>
      <c r="C11" s="15">
        <v>1</v>
      </c>
      <c r="D11" s="15">
        <v>1</v>
      </c>
      <c r="E11" s="15">
        <v>0</v>
      </c>
      <c r="F11" s="15">
        <v>34320</v>
      </c>
      <c r="G11" s="15">
        <v>216</v>
      </c>
      <c r="H11" s="15">
        <v>3</v>
      </c>
      <c r="I11" s="15">
        <v>1</v>
      </c>
      <c r="J11" s="15">
        <v>0</v>
      </c>
      <c r="K11" s="15">
        <v>23760</v>
      </c>
      <c r="L11" s="15">
        <v>307</v>
      </c>
      <c r="M11" s="15">
        <v>0</v>
      </c>
      <c r="N11" s="15">
        <v>0</v>
      </c>
      <c r="O11" s="15">
        <v>0</v>
      </c>
      <c r="P11" s="15">
        <v>67540</v>
      </c>
      <c r="Q11" s="15">
        <v>125620</v>
      </c>
    </row>
    <row r="12" s="2" customFormat="1" ht="33" customHeight="1" spans="1:17">
      <c r="A12" s="10" t="s">
        <v>37</v>
      </c>
      <c r="B12" s="12">
        <v>209</v>
      </c>
      <c r="C12" s="12">
        <v>0</v>
      </c>
      <c r="D12" s="12">
        <v>0</v>
      </c>
      <c r="E12" s="12">
        <v>0</v>
      </c>
      <c r="F12" s="12">
        <v>22990</v>
      </c>
      <c r="G12" s="12">
        <v>128</v>
      </c>
      <c r="H12" s="12">
        <v>0</v>
      </c>
      <c r="I12" s="12">
        <v>0</v>
      </c>
      <c r="J12" s="12">
        <v>0</v>
      </c>
      <c r="K12" s="12">
        <v>14080</v>
      </c>
      <c r="L12" s="12">
        <v>175</v>
      </c>
      <c r="M12" s="12">
        <v>0</v>
      </c>
      <c r="N12" s="12">
        <v>1</v>
      </c>
      <c r="O12" s="12">
        <v>0</v>
      </c>
      <c r="P12" s="12">
        <v>38500</v>
      </c>
      <c r="Q12" s="12">
        <v>75570</v>
      </c>
    </row>
    <row r="13" s="2" customFormat="1" ht="33" customHeight="1" spans="1:17">
      <c r="A13" s="10" t="s">
        <v>23</v>
      </c>
      <c r="B13" s="10">
        <f t="shared" ref="B13:P13" si="0">SUM(B4:B12)</f>
        <v>823</v>
      </c>
      <c r="C13" s="10">
        <f t="shared" si="0"/>
        <v>2</v>
      </c>
      <c r="D13" s="10">
        <f t="shared" si="0"/>
        <v>2</v>
      </c>
      <c r="E13" s="10">
        <f t="shared" si="0"/>
        <v>440</v>
      </c>
      <c r="F13" s="10">
        <f t="shared" si="0"/>
        <v>90970</v>
      </c>
      <c r="G13" s="10">
        <f t="shared" si="0"/>
        <v>1300</v>
      </c>
      <c r="H13" s="10">
        <f t="shared" si="0"/>
        <v>10</v>
      </c>
      <c r="I13" s="10">
        <f t="shared" si="0"/>
        <v>3</v>
      </c>
      <c r="J13" s="10">
        <f t="shared" si="0"/>
        <v>660</v>
      </c>
      <c r="K13" s="10">
        <f t="shared" si="0"/>
        <v>143660</v>
      </c>
      <c r="L13" s="10">
        <f t="shared" si="0"/>
        <v>888</v>
      </c>
      <c r="M13" s="10">
        <f t="shared" si="0"/>
        <v>1</v>
      </c>
      <c r="N13" s="10">
        <f t="shared" si="0"/>
        <v>1</v>
      </c>
      <c r="O13" s="10">
        <f t="shared" si="0"/>
        <v>0</v>
      </c>
      <c r="P13" s="16">
        <f t="shared" si="0"/>
        <v>195360</v>
      </c>
      <c r="Q13" s="17">
        <f>Q4+Q5+Q6+Q7+Q8+Q9+Q10+Q11+Q12</f>
        <v>429990</v>
      </c>
    </row>
    <row r="14" s="2" customFormat="1" ht="33" customHeight="1" spans="1:17">
      <c r="A14" s="10" t="s">
        <v>38</v>
      </c>
      <c r="B14" s="10">
        <f>B13+G13+L13</f>
        <v>3011</v>
      </c>
      <c r="C14" s="10"/>
      <c r="D14" s="10"/>
      <c r="E14" s="10" t="s">
        <v>25</v>
      </c>
      <c r="F14" s="10"/>
      <c r="G14" s="10">
        <f>C13+H13+M13</f>
        <v>13</v>
      </c>
      <c r="H14" s="10" t="s">
        <v>26</v>
      </c>
      <c r="I14" s="10"/>
      <c r="J14" s="10">
        <f>D13+I13+N13</f>
        <v>6</v>
      </c>
      <c r="K14" s="10" t="s">
        <v>27</v>
      </c>
      <c r="L14" s="10"/>
      <c r="M14" s="10">
        <f>E13+J13+O13</f>
        <v>1100</v>
      </c>
      <c r="N14" s="10"/>
      <c r="O14" s="16" t="s">
        <v>10</v>
      </c>
      <c r="P14" s="16"/>
      <c r="Q14" s="18"/>
    </row>
  </sheetData>
  <mergeCells count="13">
    <mergeCell ref="A1:Q1"/>
    <mergeCell ref="B2:F2"/>
    <mergeCell ref="G2:K2"/>
    <mergeCell ref="L2:P2"/>
    <mergeCell ref="B14:D14"/>
    <mergeCell ref="E14:F14"/>
    <mergeCell ref="H14:I14"/>
    <mergeCell ref="K14:L14"/>
    <mergeCell ref="M14:N14"/>
    <mergeCell ref="O14:P14"/>
    <mergeCell ref="A2:A3"/>
    <mergeCell ref="Q2:Q3"/>
    <mergeCell ref="Q13:Q14"/>
  </mergeCells>
  <pageMargins left="0.75" right="0.75" top="0.393055555555556" bottom="0.629861111111111" header="0.5" footer="0.5"/>
  <pageSetup paperSize="9" scale="8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汇总</vt:lpstr>
      <vt:lpstr>1月汇总</vt:lpstr>
      <vt:lpstr>2月汇总</vt:lpstr>
      <vt:lpstr>3月汇总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流沙间</cp:lastModifiedBy>
  <dcterms:created xsi:type="dcterms:W3CDTF">2021-10-19T05:51:00Z</dcterms:created>
  <dcterms:modified xsi:type="dcterms:W3CDTF">2026-03-18T02:01:57Z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A562A4DB4D584380A343B745976AC102_13</vt:lpwstr>
  </property>
  <property fmtid="{D5CDD505-2E9C-101B-9397-08002B2CF9AE}" pid="4" name="CalculationRule">
    <vt:i4>0</vt:i4>
  </property>
</Properties>
</file>